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L 1-TH kinh phi" sheetId="1" r:id="rId1"/>
  </sheets>
  <definedNames>
    <definedName name="_xlnm.Print_Titles" localSheetId="0">'PL 1-TH kinh phi'!$5:$6</definedName>
  </definedNames>
  <calcPr fullCalcOnLoad="1"/>
</workbook>
</file>

<file path=xl/sharedStrings.xml><?xml version="1.0" encoding="utf-8"?>
<sst xmlns="http://schemas.openxmlformats.org/spreadsheetml/2006/main" count="36" uniqueCount="27">
  <si>
    <t>TT</t>
  </si>
  <si>
    <t xml:space="preserve"> Cơ sở điều trị Methadone số 2 (Ngọc Hồi)</t>
  </si>
  <si>
    <t>ĐVT: Triệu đồng</t>
  </si>
  <si>
    <t>I</t>
  </si>
  <si>
    <t xml:space="preserve"> Cơ sở điều trị Methadone số 1 (Kon Tum)</t>
  </si>
  <si>
    <t>Ghi chú</t>
  </si>
  <si>
    <t>II</t>
  </si>
  <si>
    <t>-</t>
  </si>
  <si>
    <t>Nội dung chi</t>
  </si>
  <si>
    <t>TỔNG HỢP NHU CẦU KINH PHÍ GIAI ĐOẠN 2021-2025 NGUỒN NGÂN SÁCH ĐỊA PHƯƠNG</t>
  </si>
  <si>
    <t>Chi hoạt động thường xuyên</t>
  </si>
  <si>
    <t>Dự toán</t>
  </si>
  <si>
    <t>TỔNG CỘNG (I+II)</t>
  </si>
  <si>
    <t>Trong đó</t>
  </si>
  <si>
    <t>Năm 2021</t>
  </si>
  <si>
    <t>Năm 2023</t>
  </si>
  <si>
    <t>Năm 2024</t>
  </si>
  <si>
    <t>Năm 2025</t>
  </si>
  <si>
    <t>Năm 2022</t>
  </si>
  <si>
    <t>Chi mua thuốc điều trị Methadone HCI</t>
  </si>
  <si>
    <t>(Kèm theo Kế hoạch số:             /KH-UBND ngày         tháng       năm 2021 của Ủy ban nhân dân tỉnh Kon Tum)</t>
  </si>
  <si>
    <t xml:space="preserve"> ------------------------------------------------------------</t>
  </si>
  <si>
    <t>Chi làm thêm giờ; phụ cấp độc hại</t>
  </si>
  <si>
    <t>Chi lương, phụ cấp lương</t>
  </si>
  <si>
    <t>Chi phụ cấp ưu đãi</t>
  </si>
  <si>
    <t>Chi lương, phụ cấp lương; phụ cấp ưu đãi</t>
  </si>
  <si>
    <t>Phụ lục II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</si>
</sst>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_(* #,##0.000_);_(* \(#,##0.000\);_(* &quot;-&quot;??_);_(@_)"/>
    <numFmt numFmtId="181" formatCode="#,##0;[Red]#,##0"/>
    <numFmt numFmtId="182" formatCode="_(* #,##0.0_);_(* \(#,##0.0\);_(* &quot;-&quot;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6" fillId="7" borderId="10" xfId="0" applyFont="1" applyFill="1" applyBorder="1" applyAlignment="1">
      <alignment wrapText="1"/>
    </xf>
    <xf numFmtId="0" fontId="4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/>
    </xf>
    <xf numFmtId="0" fontId="50" fillId="0" borderId="0" xfId="0" applyFont="1" applyAlignment="1">
      <alignment/>
    </xf>
    <xf numFmtId="0" fontId="3" fillId="7" borderId="10" xfId="0" applyFont="1" applyFill="1" applyBorder="1" applyAlignment="1">
      <alignment horizontal="left"/>
    </xf>
    <xf numFmtId="178" fontId="3" fillId="4" borderId="10" xfId="42" applyNumberFormat="1" applyFont="1" applyFill="1" applyBorder="1" applyAlignment="1">
      <alignment horizontal="right" wrapText="1"/>
    </xf>
    <xf numFmtId="178" fontId="5" fillId="33" borderId="10" xfId="0" applyNumberFormat="1" applyFont="1" applyFill="1" applyBorder="1" applyAlignment="1">
      <alignment wrapText="1"/>
    </xf>
    <xf numFmtId="178" fontId="8" fillId="33" borderId="10" xfId="42" applyNumberFormat="1" applyFont="1" applyFill="1" applyBorder="1" applyAlignment="1">
      <alignment horizontal="right" wrapText="1"/>
    </xf>
    <xf numFmtId="178" fontId="8" fillId="33" borderId="10" xfId="42" applyNumberFormat="1" applyFont="1" applyFill="1" applyBorder="1" applyAlignment="1">
      <alignment horizontal="right"/>
    </xf>
    <xf numFmtId="178" fontId="8" fillId="0" borderId="10" xfId="42" applyNumberFormat="1" applyFont="1" applyBorder="1" applyAlignment="1">
      <alignment horizontal="right"/>
    </xf>
    <xf numFmtId="178" fontId="3" fillId="7" borderId="10" xfId="0" applyNumberFormat="1" applyFont="1" applyFill="1" applyBorder="1" applyAlignment="1">
      <alignment horizontal="center"/>
    </xf>
    <xf numFmtId="178" fontId="6" fillId="7" borderId="10" xfId="0" applyNumberFormat="1" applyFont="1" applyFill="1" applyBorder="1" applyAlignment="1">
      <alignment wrapText="1"/>
    </xf>
    <xf numFmtId="178" fontId="0" fillId="0" borderId="0" xfId="0" applyNumberFormat="1" applyAlignment="1">
      <alignment/>
    </xf>
    <xf numFmtId="178" fontId="5" fillId="33" borderId="10" xfId="42" applyNumberFormat="1" applyFont="1" applyFill="1" applyBorder="1" applyAlignment="1">
      <alignment horizontal="right" wrapText="1"/>
    </xf>
    <xf numFmtId="177" fontId="8" fillId="0" borderId="1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1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2762250</xdr:colOff>
      <xdr:row>3</xdr:row>
      <xdr:rowOff>38100</xdr:rowOff>
    </xdr:from>
    <xdr:to>
      <xdr:col>4</xdr:col>
      <xdr:colOff>209550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90875" y="723900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3">
      <selection activeCell="L17" sqref="L17"/>
    </sheetView>
  </sheetViews>
  <sheetFormatPr defaultColWidth="9.140625" defaultRowHeight="15"/>
  <cols>
    <col min="1" max="1" width="6.421875" style="0" customWidth="1"/>
    <col min="2" max="2" width="41.421875" style="0" customWidth="1"/>
    <col min="3" max="3" width="10.7109375" style="0" customWidth="1"/>
    <col min="4" max="8" width="9.421875" style="0" customWidth="1"/>
    <col min="9" max="9" width="16.57421875" style="0" customWidth="1"/>
  </cols>
  <sheetData>
    <row r="1" spans="1:9" s="16" customFormat="1" ht="18.7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9" s="16" customFormat="1" ht="18.75">
      <c r="A2" s="32" t="s">
        <v>9</v>
      </c>
      <c r="B2" s="32"/>
      <c r="C2" s="32"/>
      <c r="D2" s="32"/>
      <c r="E2" s="32"/>
      <c r="F2" s="32"/>
      <c r="G2" s="32"/>
      <c r="H2" s="32"/>
      <c r="I2" s="32"/>
    </row>
    <row r="3" spans="1:9" ht="16.5">
      <c r="A3" s="34" t="s">
        <v>20</v>
      </c>
      <c r="B3" s="34"/>
      <c r="C3" s="34"/>
      <c r="D3" s="34"/>
      <c r="E3" s="34"/>
      <c r="F3" s="34"/>
      <c r="G3" s="34"/>
      <c r="H3" s="34"/>
      <c r="I3" s="34"/>
    </row>
    <row r="4" spans="8:9" ht="24" customHeight="1">
      <c r="H4" s="29" t="s">
        <v>2</v>
      </c>
      <c r="I4" s="29"/>
    </row>
    <row r="5" spans="1:9" ht="16.5">
      <c r="A5" s="30" t="s">
        <v>0</v>
      </c>
      <c r="B5" s="30" t="s">
        <v>8</v>
      </c>
      <c r="C5" s="30" t="s">
        <v>11</v>
      </c>
      <c r="D5" s="35" t="s">
        <v>13</v>
      </c>
      <c r="E5" s="35"/>
      <c r="F5" s="35"/>
      <c r="G5" s="35"/>
      <c r="H5" s="35"/>
      <c r="I5" s="30" t="s">
        <v>5</v>
      </c>
    </row>
    <row r="6" spans="1:9" ht="30.75" customHeight="1">
      <c r="A6" s="31"/>
      <c r="B6" s="31"/>
      <c r="C6" s="31"/>
      <c r="D6" s="10" t="s">
        <v>14</v>
      </c>
      <c r="E6" s="10" t="s">
        <v>18</v>
      </c>
      <c r="F6" s="10" t="s">
        <v>15</v>
      </c>
      <c r="G6" s="10" t="s">
        <v>16</v>
      </c>
      <c r="H6" s="10" t="s">
        <v>17</v>
      </c>
      <c r="I6" s="31"/>
    </row>
    <row r="7" spans="1:9" s="2" customFormat="1" ht="33">
      <c r="A7" s="7" t="s">
        <v>3</v>
      </c>
      <c r="B7" s="8" t="s">
        <v>4</v>
      </c>
      <c r="C7" s="18">
        <f aca="true" t="shared" si="0" ref="C7:H7">SUM(C8:C11)</f>
        <v>2501</v>
      </c>
      <c r="D7" s="18">
        <f t="shared" si="0"/>
        <v>500.2</v>
      </c>
      <c r="E7" s="18">
        <f t="shared" si="0"/>
        <v>500.06399999999996</v>
      </c>
      <c r="F7" s="18">
        <f t="shared" si="0"/>
        <v>500.488</v>
      </c>
      <c r="G7" s="18">
        <f t="shared" si="0"/>
        <v>499.91200000000003</v>
      </c>
      <c r="H7" s="18">
        <f t="shared" si="0"/>
        <v>500.336</v>
      </c>
      <c r="I7" s="9"/>
    </row>
    <row r="8" spans="1:9" s="5" customFormat="1" ht="16.5">
      <c r="A8" s="1">
        <v>1</v>
      </c>
      <c r="B8" s="4" t="s">
        <v>23</v>
      </c>
      <c r="C8" s="19">
        <f>SUM(D8:H8)</f>
        <v>1285</v>
      </c>
      <c r="D8" s="20">
        <v>245</v>
      </c>
      <c r="E8" s="20">
        <v>260</v>
      </c>
      <c r="F8" s="20">
        <v>260</v>
      </c>
      <c r="G8" s="20">
        <v>260</v>
      </c>
      <c r="H8" s="20">
        <v>260</v>
      </c>
      <c r="I8" s="6"/>
    </row>
    <row r="9" spans="1:9" s="5" customFormat="1" ht="16.5">
      <c r="A9" s="1">
        <v>2</v>
      </c>
      <c r="B9" s="4" t="s">
        <v>22</v>
      </c>
      <c r="C9" s="19">
        <f>SUM(D9:H9)</f>
        <v>244.2</v>
      </c>
      <c r="D9" s="26">
        <v>44.2</v>
      </c>
      <c r="E9" s="20">
        <v>50</v>
      </c>
      <c r="F9" s="20">
        <v>50</v>
      </c>
      <c r="G9" s="20">
        <v>50</v>
      </c>
      <c r="H9" s="20">
        <v>50</v>
      </c>
      <c r="I9" s="6"/>
    </row>
    <row r="10" spans="1:9" s="5" customFormat="1" ht="16.5">
      <c r="A10" s="1">
        <v>3</v>
      </c>
      <c r="B10" s="4" t="s">
        <v>19</v>
      </c>
      <c r="C10" s="19">
        <f>SUM(D10:H10)</f>
        <v>496.79999999999995</v>
      </c>
      <c r="D10" s="26"/>
      <c r="E10" s="20">
        <f>329*0.216</f>
        <v>71.064</v>
      </c>
      <c r="F10" s="20">
        <f>493*0.216</f>
        <v>106.488</v>
      </c>
      <c r="G10" s="20">
        <f>657*0.216</f>
        <v>141.912</v>
      </c>
      <c r="H10" s="20">
        <f>821*0.216</f>
        <v>177.33599999999998</v>
      </c>
      <c r="I10" s="6"/>
    </row>
    <row r="11" spans="1:9" s="5" customFormat="1" ht="16.5">
      <c r="A11" s="1">
        <v>4</v>
      </c>
      <c r="B11" s="4" t="s">
        <v>10</v>
      </c>
      <c r="C11" s="19">
        <f>SUM(D11:H11)</f>
        <v>475</v>
      </c>
      <c r="D11" s="20">
        <v>211</v>
      </c>
      <c r="E11" s="21">
        <v>119</v>
      </c>
      <c r="F11" s="21">
        <v>84</v>
      </c>
      <c r="G11" s="22">
        <v>48</v>
      </c>
      <c r="H11" s="22">
        <v>13</v>
      </c>
      <c r="I11" s="6"/>
    </row>
    <row r="12" spans="1:9" s="2" customFormat="1" ht="33">
      <c r="A12" s="7" t="s">
        <v>6</v>
      </c>
      <c r="B12" s="8" t="s">
        <v>1</v>
      </c>
      <c r="C12" s="18">
        <f aca="true" t="shared" si="1" ref="C12:H12">SUM(C13:C16)</f>
        <v>2500.968</v>
      </c>
      <c r="D12" s="18">
        <f t="shared" si="1"/>
        <v>500.4</v>
      </c>
      <c r="E12" s="18">
        <f t="shared" si="1"/>
        <v>500.424</v>
      </c>
      <c r="F12" s="18">
        <f t="shared" si="1"/>
        <v>499.936</v>
      </c>
      <c r="G12" s="18">
        <f t="shared" si="1"/>
        <v>499.976</v>
      </c>
      <c r="H12" s="18">
        <f t="shared" si="1"/>
        <v>500.23199999999997</v>
      </c>
      <c r="I12" s="9"/>
    </row>
    <row r="13" spans="1:9" s="5" customFormat="1" ht="16.5">
      <c r="A13" s="1">
        <v>1</v>
      </c>
      <c r="B13" s="4" t="s">
        <v>24</v>
      </c>
      <c r="C13" s="19">
        <f>SUM(D13:H13)</f>
        <v>500.1</v>
      </c>
      <c r="D13" s="20">
        <v>100.1</v>
      </c>
      <c r="E13" s="20">
        <v>100</v>
      </c>
      <c r="F13" s="20">
        <f>E13</f>
        <v>100</v>
      </c>
      <c r="G13" s="20">
        <f>F13</f>
        <v>100</v>
      </c>
      <c r="H13" s="20">
        <f>G13</f>
        <v>100</v>
      </c>
      <c r="I13" s="6"/>
    </row>
    <row r="14" spans="1:9" s="5" customFormat="1" ht="16.5">
      <c r="A14" s="1">
        <v>2</v>
      </c>
      <c r="B14" s="4" t="s">
        <v>22</v>
      </c>
      <c r="C14" s="19">
        <f>SUM(D14:H14)</f>
        <v>1363.3</v>
      </c>
      <c r="D14" s="20">
        <v>266.3</v>
      </c>
      <c r="E14" s="20">
        <v>266</v>
      </c>
      <c r="F14" s="20">
        <v>277</v>
      </c>
      <c r="G14" s="20">
        <v>277</v>
      </c>
      <c r="H14" s="20">
        <v>277</v>
      </c>
      <c r="I14" s="6"/>
    </row>
    <row r="15" spans="1:9" s="5" customFormat="1" ht="16.5">
      <c r="A15" s="1">
        <v>3</v>
      </c>
      <c r="B15" s="4" t="s">
        <v>19</v>
      </c>
      <c r="C15" s="19">
        <f>SUM(D15:H15)</f>
        <v>269.568</v>
      </c>
      <c r="D15" s="20"/>
      <c r="E15" s="21">
        <f>164*0.216</f>
        <v>35.424</v>
      </c>
      <c r="F15" s="21">
        <f>296*0.216</f>
        <v>63.936</v>
      </c>
      <c r="G15" s="22">
        <f>361*0.216</f>
        <v>77.976</v>
      </c>
      <c r="H15" s="27">
        <f>427*0.216</f>
        <v>92.232</v>
      </c>
      <c r="I15" s="6"/>
    </row>
    <row r="16" spans="1:9" s="5" customFormat="1" ht="16.5">
      <c r="A16" s="1">
        <v>4</v>
      </c>
      <c r="B16" s="4" t="s">
        <v>10</v>
      </c>
      <c r="C16" s="19">
        <f>SUM(D16:H16)</f>
        <v>368</v>
      </c>
      <c r="D16" s="20">
        <v>134</v>
      </c>
      <c r="E16" s="21">
        <v>99</v>
      </c>
      <c r="F16" s="21">
        <v>59</v>
      </c>
      <c r="G16" s="22">
        <v>45</v>
      </c>
      <c r="H16" s="22">
        <v>31</v>
      </c>
      <c r="I16" s="6"/>
    </row>
    <row r="17" spans="1:9" ht="18" customHeight="1">
      <c r="A17" s="11"/>
      <c r="B17" s="17" t="s">
        <v>12</v>
      </c>
      <c r="C17" s="23">
        <f aca="true" t="shared" si="2" ref="C17:H17">SUM(C18:C21)</f>
        <v>5001.968</v>
      </c>
      <c r="D17" s="23">
        <f t="shared" si="2"/>
        <v>1000.6</v>
      </c>
      <c r="E17" s="23">
        <f t="shared" si="2"/>
        <v>1000.488</v>
      </c>
      <c r="F17" s="23">
        <f t="shared" si="2"/>
        <v>1000.424</v>
      </c>
      <c r="G17" s="23">
        <f t="shared" si="2"/>
        <v>999.888</v>
      </c>
      <c r="H17" s="23">
        <f t="shared" si="2"/>
        <v>999.968</v>
      </c>
      <c r="I17" s="12"/>
    </row>
    <row r="18" spans="1:9" s="3" customFormat="1" ht="18.75" customHeight="1">
      <c r="A18" s="14" t="s">
        <v>7</v>
      </c>
      <c r="B18" s="13" t="s">
        <v>25</v>
      </c>
      <c r="C18" s="24">
        <f aca="true" t="shared" si="3" ref="C18:H21">C8+C13</f>
        <v>1785.1</v>
      </c>
      <c r="D18" s="24">
        <f t="shared" si="3"/>
        <v>345.1</v>
      </c>
      <c r="E18" s="24">
        <f t="shared" si="3"/>
        <v>360</v>
      </c>
      <c r="F18" s="24">
        <f t="shared" si="3"/>
        <v>360</v>
      </c>
      <c r="G18" s="24">
        <f t="shared" si="3"/>
        <v>360</v>
      </c>
      <c r="H18" s="24">
        <f t="shared" si="3"/>
        <v>360</v>
      </c>
      <c r="I18" s="15"/>
    </row>
    <row r="19" spans="1:9" s="3" customFormat="1" ht="18" customHeight="1">
      <c r="A19" s="14" t="s">
        <v>7</v>
      </c>
      <c r="B19" s="13" t="s">
        <v>22</v>
      </c>
      <c r="C19" s="24">
        <f t="shared" si="3"/>
        <v>1607.5</v>
      </c>
      <c r="D19" s="24">
        <f t="shared" si="3"/>
        <v>310.5</v>
      </c>
      <c r="E19" s="24">
        <f t="shared" si="3"/>
        <v>316</v>
      </c>
      <c r="F19" s="24">
        <f t="shared" si="3"/>
        <v>327</v>
      </c>
      <c r="G19" s="24">
        <f t="shared" si="3"/>
        <v>327</v>
      </c>
      <c r="H19" s="24">
        <f t="shared" si="3"/>
        <v>327</v>
      </c>
      <c r="I19" s="15"/>
    </row>
    <row r="20" spans="1:9" s="3" customFormat="1" ht="18" customHeight="1">
      <c r="A20" s="14" t="s">
        <v>7</v>
      </c>
      <c r="B20" s="13" t="s">
        <v>19</v>
      </c>
      <c r="C20" s="24">
        <f t="shared" si="3"/>
        <v>766.3679999999999</v>
      </c>
      <c r="D20" s="24">
        <f t="shared" si="3"/>
        <v>0</v>
      </c>
      <c r="E20" s="24">
        <f t="shared" si="3"/>
        <v>106.488</v>
      </c>
      <c r="F20" s="24">
        <f t="shared" si="3"/>
        <v>170.424</v>
      </c>
      <c r="G20" s="24">
        <f t="shared" si="3"/>
        <v>219.888</v>
      </c>
      <c r="H20" s="24">
        <f>H10+H15-0.6</f>
        <v>268.96799999999996</v>
      </c>
      <c r="I20" s="15"/>
    </row>
    <row r="21" spans="1:9" s="3" customFormat="1" ht="18" customHeight="1">
      <c r="A21" s="14" t="s">
        <v>7</v>
      </c>
      <c r="B21" s="13" t="s">
        <v>10</v>
      </c>
      <c r="C21" s="24">
        <f t="shared" si="3"/>
        <v>843</v>
      </c>
      <c r="D21" s="24">
        <f t="shared" si="3"/>
        <v>345</v>
      </c>
      <c r="E21" s="24">
        <f t="shared" si="3"/>
        <v>218</v>
      </c>
      <c r="F21" s="24">
        <f t="shared" si="3"/>
        <v>143</v>
      </c>
      <c r="G21" s="24">
        <f t="shared" si="3"/>
        <v>93</v>
      </c>
      <c r="H21" s="24">
        <f t="shared" si="3"/>
        <v>44</v>
      </c>
      <c r="I21" s="15"/>
    </row>
    <row r="23" spans="1:9" ht="15">
      <c r="A23" s="28" t="s">
        <v>21</v>
      </c>
      <c r="B23" s="28"/>
      <c r="C23" s="28"/>
      <c r="D23" s="28"/>
      <c r="E23" s="28"/>
      <c r="F23" s="28"/>
      <c r="G23" s="28"/>
      <c r="H23" s="28"/>
      <c r="I23" s="28"/>
    </row>
    <row r="24" ht="15">
      <c r="C24" s="25"/>
    </row>
  </sheetData>
  <sheetProtection/>
  <mergeCells count="10">
    <mergeCell ref="A23:I23"/>
    <mergeCell ref="H4:I4"/>
    <mergeCell ref="I5:I6"/>
    <mergeCell ref="A2:I2"/>
    <mergeCell ref="A1:I1"/>
    <mergeCell ref="A3:I3"/>
    <mergeCell ref="A5:A6"/>
    <mergeCell ref="B5:B6"/>
    <mergeCell ref="D5:H5"/>
    <mergeCell ref="C5:C6"/>
  </mergeCells>
  <printOptions/>
  <pageMargins left="0.34" right="0.2" top="0.65" bottom="0.64" header="0.3" footer="0.3"/>
  <pageSetup horizontalDpi="600" verticalDpi="600" orientation="landscape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huuhoang2801@gmail.com</dc:creator>
  <cp:keywords/>
  <dc:description/>
  <cp:lastModifiedBy>Tommy_Phan</cp:lastModifiedBy>
  <cp:lastPrinted>2021-05-04T02:28:45Z</cp:lastPrinted>
  <dcterms:created xsi:type="dcterms:W3CDTF">2016-08-09T14:09:21Z</dcterms:created>
  <dcterms:modified xsi:type="dcterms:W3CDTF">2021-06-17T07:50:31Z</dcterms:modified>
  <cp:category/>
  <cp:version/>
  <cp:contentType/>
  <cp:contentStatus/>
</cp:coreProperties>
</file>